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Y:\beata.wojkiewicz\POSTEPOWANIA\POSTEPOWANIA\POSTĘPOWANIA 2019\13. APT 2019-2020\"/>
    </mc:Choice>
  </mc:AlternateContent>
  <bookViews>
    <workbookView xWindow="0" yWindow="0" windowWidth="28800" windowHeight="14100"/>
  </bookViews>
  <sheets>
    <sheet name="Enea Pomiary sp. z o.o.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1" i="2" l="1"/>
  <c r="L12" i="2"/>
  <c r="L13" i="2"/>
  <c r="L14" i="2"/>
  <c r="L15" i="2"/>
  <c r="L16" i="2"/>
  <c r="L17" i="2"/>
  <c r="L18" i="2"/>
  <c r="L19" i="2"/>
  <c r="L20" i="2"/>
  <c r="L21" i="2"/>
  <c r="L10" i="2"/>
  <c r="M14" i="2" l="1"/>
  <c r="M15" i="2"/>
  <c r="M16" i="2"/>
  <c r="M18" i="2"/>
  <c r="M19" i="2"/>
  <c r="M20" i="2"/>
  <c r="M10" i="2"/>
  <c r="M11" i="2"/>
  <c r="M12" i="2"/>
  <c r="M17" i="2"/>
  <c r="M21" i="2"/>
  <c r="M13" i="2"/>
  <c r="J10" i="2"/>
  <c r="I10" i="2"/>
  <c r="H10" i="2"/>
  <c r="F10" i="2" l="1"/>
  <c r="F16" i="2" l="1"/>
  <c r="H16" i="2" s="1"/>
  <c r="F17" i="2"/>
  <c r="H17" i="2" s="1"/>
  <c r="F18" i="2"/>
  <c r="H18" i="2" s="1"/>
  <c r="F19" i="2"/>
  <c r="H19" i="2" s="1"/>
  <c r="F20" i="2"/>
  <c r="H20" i="2" s="1"/>
  <c r="F21" i="2"/>
  <c r="H21" i="2" s="1"/>
  <c r="I19" i="2" l="1"/>
  <c r="J19" i="2" s="1"/>
  <c r="I20" i="2"/>
  <c r="J20" i="2" s="1"/>
  <c r="I16" i="2"/>
  <c r="J16" i="2"/>
  <c r="I21" i="2"/>
  <c r="J21" i="2"/>
  <c r="I17" i="2"/>
  <c r="J17" i="2" s="1"/>
  <c r="I18" i="2"/>
  <c r="J18" i="2" s="1"/>
  <c r="F15" i="2"/>
  <c r="H15" i="2" s="1"/>
  <c r="F11" i="2"/>
  <c r="H11" i="2" s="1"/>
  <c r="F12" i="2"/>
  <c r="H12" i="2" s="1"/>
  <c r="F13" i="2"/>
  <c r="H13" i="2" s="1"/>
  <c r="F14" i="2"/>
  <c r="H14" i="2" s="1"/>
  <c r="I14" i="2" l="1"/>
  <c r="J14" i="2" s="1"/>
  <c r="I13" i="2"/>
  <c r="J13" i="2" s="1"/>
  <c r="I12" i="2"/>
  <c r="J12" i="2" s="1"/>
  <c r="I11" i="2"/>
  <c r="J11" i="2" s="1"/>
  <c r="I15" i="2"/>
  <c r="J15" i="2" l="1"/>
  <c r="M22" i="2"/>
</calcChain>
</file>

<file path=xl/sharedStrings.xml><?xml version="1.0" encoding="utf-8"?>
<sst xmlns="http://schemas.openxmlformats.org/spreadsheetml/2006/main" count="45" uniqueCount="43">
  <si>
    <t xml:space="preserve">Stanowisko </t>
  </si>
  <si>
    <t>(godziny pracy od 6:00-22:00)</t>
  </si>
  <si>
    <t xml:space="preserve">Stawka godzinowa brutto dla osoby świadczącej usługę za godzinę </t>
  </si>
  <si>
    <t xml:space="preserve">ilość miesięcy </t>
  </si>
  <si>
    <t>łączna Ilość osób</t>
  </si>
  <si>
    <t>ilość godzin w miesiącu – dla jednego osoby</t>
  </si>
  <si>
    <t>kolumna A</t>
  </si>
  <si>
    <t>kolumna B</t>
  </si>
  <si>
    <t>kolumna C</t>
  </si>
  <si>
    <t>kolumna D</t>
  </si>
  <si>
    <t>kolumna E</t>
  </si>
  <si>
    <t>kolumna F</t>
  </si>
  <si>
    <t>kolumna G</t>
  </si>
  <si>
    <t>kolumna H</t>
  </si>
  <si>
    <t>lp</t>
  </si>
  <si>
    <t>pomocnik elektromechanika</t>
  </si>
  <si>
    <t>elektromechanik</t>
  </si>
  <si>
    <t>pracownik biurowy</t>
  </si>
  <si>
    <t>kontroler NPEE</t>
  </si>
  <si>
    <t>magazynier</t>
  </si>
  <si>
    <t>kontroler poboru energii</t>
  </si>
  <si>
    <t>pracownik laboratorium</t>
  </si>
  <si>
    <t>pracownik pomocniczo-administracyjny</t>
  </si>
  <si>
    <t>pracownik p.poż.</t>
  </si>
  <si>
    <t>elektryk-instalator</t>
  </si>
  <si>
    <t>Marża dla 1 osoby z Personelu Zleceniobiorcy świadczących usługę miesięcznie</t>
  </si>
  <si>
    <t>kolumna I</t>
  </si>
  <si>
    <t>Suma składek ZUS - zleceniodawca</t>
  </si>
  <si>
    <t>kolumna J</t>
  </si>
  <si>
    <t>kolumna K</t>
  </si>
  <si>
    <t>kolumna L</t>
  </si>
  <si>
    <t>łączna wartosć świadczenia usługi netto dla Wykonawcy  (iloczyn kolumna E x kolumna F)</t>
  </si>
  <si>
    <t>     </t>
  </si>
  <si>
    <t>miejscowość i data</t>
  </si>
  <si>
    <t>Pieczęć imienna i podpis przedstawiciela(i) Wykonawcy</t>
  </si>
  <si>
    <t>(pieczęć wykonawcy)</t>
  </si>
  <si>
    <t>oznaczenie sprawy: 1100/AW00/ZB/KZ/2019/0000037386</t>
  </si>
  <si>
    <t>ilość godzin w okresie 24 miesięcy  – dla wszytskich osób (iloczyn kolumna B x kolumna C x kolumna D)</t>
  </si>
  <si>
    <t>Suma wynagrodzeń oraz składka ZUS (suma kolumna G + kolumna H)</t>
  </si>
  <si>
    <t>Marża w okresie 24 miesięcy dla wszystkich zleceniobiorców (iloczyn kolumna B * kolumna C * kolumna J)</t>
  </si>
  <si>
    <t xml:space="preserve">ŁĄCZNA CENA NETTO OFERTY DLA ZADANIA 2 </t>
  </si>
  <si>
    <t>łączna wartosć świadczenia usługi netto dla Wykonawcy (w tym: wynagrodzenia, składki ZUS oraz marża) (suma kolumna I + kolumna K)</t>
  </si>
  <si>
    <t>ZAŁĄCZNIK NR 2a - FORMULARZ CENOWY DLA ZADANIA 2 - ZAPEWNIENIA OBSADY PERSONALNEJ W LATACH 2020/2021 DO JEDNOSTEK ORGANIZACYJNYCH SPÓŁEK GRUPY KAPITAŁOWEJ ENEA DLA ENEA POMIARY SP. Z O.O.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</si>
</sst>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#,##0.00\ &quot;zł&quot;"/>
    <numFmt numFmtId="165" formatCode="[$-415]General"/>
  </numFmts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38"/>
    </font>
    <font>
      <sz val="10"/>
      <color theme="1"/>
      <name val="Tahoma"/>
      <family val="2"/>
      <charset val="238"/>
    </font>
    <font>
      <b/>
      <sz val="10"/>
      <color theme="1"/>
      <name val="Tahoma"/>
      <family val="2"/>
      <charset val="238"/>
    </font>
    <font>
      <sz val="9"/>
      <color theme="1"/>
      <name val="Tahoma"/>
      <family val="2"/>
      <charset val="238"/>
    </font>
    <font>
      <b/>
      <sz val="9"/>
      <color theme="1"/>
      <name val="Tahoma"/>
      <family val="2"/>
      <charset val="238"/>
    </font>
    <font>
      <sz val="9"/>
      <name val="Tahoma"/>
      <family val="2"/>
      <charset val="238"/>
    </font>
    <font>
      <b/>
      <sz val="12"/>
      <name val="Tahoma"/>
      <family val="2"/>
      <charset val="238"/>
    </font>
    <font>
      <b/>
      <sz val="12"/>
      <color theme="1"/>
      <name val="Tahoma"/>
      <family val="2"/>
      <charset val="238"/>
    </font>
    <font>
      <b/>
      <sz val="9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4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44" fontId="1" fillId="0" borderId="0" applyFont="0" applyFill="0" applyBorder="0" applyAlignment="0" applyProtection="0"/>
    <xf numFmtId="165" fontId="2" fillId="0" borderId="0"/>
  </cellStyleXfs>
  <cellXfs count="35">
    <xf numFmtId="0" fontId="0" fillId="0" borderId="0" xfId="0"/>
    <xf numFmtId="0" fontId="3" fillId="0" borderId="0" xfId="0" applyFont="1"/>
    <xf numFmtId="0" fontId="5" fillId="0" borderId="0" xfId="0" applyFont="1"/>
    <xf numFmtId="0" fontId="6" fillId="0" borderId="0" xfId="0" applyFont="1" applyFill="1" applyAlignment="1">
      <alignment horizontal="left" vertical="center"/>
    </xf>
    <xf numFmtId="0" fontId="5" fillId="0" borderId="0" xfId="0" applyFont="1" applyFill="1"/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justify" vertical="center" wrapText="1"/>
    </xf>
    <xf numFmtId="43" fontId="5" fillId="0" borderId="1" xfId="0" applyNumberFormat="1" applyFont="1" applyFill="1" applyBorder="1" applyAlignment="1">
      <alignment horizontal="center" vertical="center" wrapText="1"/>
    </xf>
    <xf numFmtId="43" fontId="5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right" vertical="center" wrapText="1" indent="2"/>
    </xf>
    <xf numFmtId="0" fontId="6" fillId="0" borderId="0" xfId="0" applyFont="1" applyBorder="1" applyAlignment="1">
      <alignment horizontal="righ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justify" vertical="center" wrapText="1"/>
    </xf>
    <xf numFmtId="164" fontId="7" fillId="0" borderId="0" xfId="0" applyNumberFormat="1" applyFont="1" applyBorder="1"/>
    <xf numFmtId="0" fontId="5" fillId="0" borderId="0" xfId="0" applyFont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 wrapText="1"/>
    </xf>
    <xf numFmtId="164" fontId="9" fillId="2" borderId="3" xfId="0" applyNumberFormat="1" applyFont="1" applyFill="1" applyBorder="1" applyAlignment="1">
      <alignment horizontal="center" vertical="center"/>
    </xf>
    <xf numFmtId="43" fontId="5" fillId="0" borderId="1" xfId="0" applyNumberFormat="1" applyFont="1" applyBorder="1" applyAlignment="1">
      <alignment horizontal="center" vertical="center"/>
    </xf>
    <xf numFmtId="44" fontId="10" fillId="3" borderId="1" xfId="0" applyNumberFormat="1" applyFont="1" applyFill="1" applyBorder="1" applyAlignment="1">
      <alignment horizontal="left" vertical="center"/>
    </xf>
    <xf numFmtId="43" fontId="5" fillId="0" borderId="1" xfId="0" applyNumberFormat="1" applyFont="1" applyBorder="1" applyAlignment="1">
      <alignment vertical="center"/>
    </xf>
    <xf numFmtId="164" fontId="6" fillId="2" borderId="1" xfId="0" applyNumberFormat="1" applyFont="1" applyFill="1" applyBorder="1" applyAlignment="1">
      <alignment vertical="center"/>
    </xf>
    <xf numFmtId="0" fontId="4" fillId="0" borderId="0" xfId="0" applyFont="1" applyAlignment="1">
      <alignment vertical="center"/>
    </xf>
    <xf numFmtId="164" fontId="6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right" vertical="center" wrapText="1"/>
    </xf>
    <xf numFmtId="0" fontId="4" fillId="0" borderId="0" xfId="0" applyFont="1" applyFill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</cellXfs>
  <cellStyles count="4">
    <cellStyle name="Excel Built-in Normal" xfId="3"/>
    <cellStyle name="Normalny" xfId="0" builtinId="0"/>
    <cellStyle name="Normalny 2" xfId="1"/>
    <cellStyle name="Walutowy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8"/>
  <sheetViews>
    <sheetView tabSelected="1" workbookViewId="0">
      <selection activeCell="H16" sqref="H15:H16"/>
    </sheetView>
  </sheetViews>
  <sheetFormatPr defaultRowHeight="11.25" x14ac:dyDescent="0.15"/>
  <cols>
    <col min="1" max="1" width="5.85546875" style="2" customWidth="1"/>
    <col min="2" max="2" width="36.7109375" style="2" customWidth="1"/>
    <col min="3" max="3" width="10.85546875" style="2" customWidth="1"/>
    <col min="4" max="4" width="10.28515625" style="2" customWidth="1"/>
    <col min="5" max="5" width="14" style="2" customWidth="1"/>
    <col min="6" max="6" width="24.140625" style="2" customWidth="1"/>
    <col min="7" max="7" width="18.42578125" style="2" customWidth="1"/>
    <col min="8" max="9" width="22" style="2" customWidth="1"/>
    <col min="10" max="10" width="20.85546875" style="2" customWidth="1"/>
    <col min="11" max="11" width="18.85546875" style="2" customWidth="1"/>
    <col min="12" max="12" width="24.42578125" style="2" bestFit="1" customWidth="1"/>
    <col min="13" max="13" width="22.7109375" style="2" customWidth="1"/>
    <col min="14" max="16384" width="9.140625" style="2"/>
  </cols>
  <sheetData>
    <row r="1" spans="1:13" ht="12.75" x14ac:dyDescent="0.2">
      <c r="B1" s="26" t="s">
        <v>36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36.75" customHeight="1" x14ac:dyDescent="0.15">
      <c r="B2" s="32" t="s">
        <v>42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</row>
    <row r="3" spans="1:13" ht="73.5" customHeight="1" x14ac:dyDescent="0.15">
      <c r="B3" s="11"/>
      <c r="C3" s="12"/>
      <c r="D3" s="12"/>
      <c r="E3" s="12"/>
      <c r="F3" s="12"/>
      <c r="G3" s="9"/>
      <c r="H3" s="12"/>
      <c r="I3" s="12"/>
      <c r="J3" s="12"/>
      <c r="K3" s="12"/>
      <c r="L3" s="12"/>
      <c r="M3" s="12"/>
    </row>
    <row r="4" spans="1:13" x14ac:dyDescent="0.15">
      <c r="B4" s="13" t="s">
        <v>35</v>
      </c>
      <c r="C4" s="12"/>
      <c r="D4" s="12"/>
      <c r="E4" s="12"/>
      <c r="F4" s="12"/>
      <c r="G4" s="10"/>
      <c r="H4" s="12"/>
      <c r="I4" s="12"/>
      <c r="J4" s="12"/>
      <c r="K4" s="12"/>
      <c r="L4" s="12"/>
      <c r="M4" s="12"/>
    </row>
    <row r="5" spans="1:13" x14ac:dyDescent="0.15">
      <c r="B5" s="3"/>
      <c r="C5" s="4"/>
      <c r="D5" s="4"/>
      <c r="E5" s="4"/>
      <c r="F5" s="4"/>
      <c r="G5" s="4"/>
      <c r="H5" s="4"/>
      <c r="I5" s="4"/>
      <c r="J5" s="4"/>
    </row>
    <row r="6" spans="1:13" ht="75.75" customHeight="1" x14ac:dyDescent="0.15">
      <c r="A6" s="33" t="s">
        <v>14</v>
      </c>
      <c r="B6" s="34" t="s">
        <v>0</v>
      </c>
      <c r="C6" s="30" t="s">
        <v>4</v>
      </c>
      <c r="D6" s="30" t="s">
        <v>3</v>
      </c>
      <c r="E6" s="30" t="s">
        <v>5</v>
      </c>
      <c r="F6" s="30" t="s">
        <v>37</v>
      </c>
      <c r="G6" s="5" t="s">
        <v>2</v>
      </c>
      <c r="H6" s="30" t="s">
        <v>31</v>
      </c>
      <c r="I6" s="5" t="s">
        <v>27</v>
      </c>
      <c r="J6" s="5" t="s">
        <v>38</v>
      </c>
      <c r="K6" s="30" t="s">
        <v>25</v>
      </c>
      <c r="L6" s="30" t="s">
        <v>39</v>
      </c>
      <c r="M6" s="5" t="s">
        <v>41</v>
      </c>
    </row>
    <row r="7" spans="1:13" ht="15" hidden="1" customHeight="1" x14ac:dyDescent="0.15">
      <c r="A7" s="33"/>
      <c r="B7" s="34"/>
      <c r="C7" s="30"/>
      <c r="D7" s="30"/>
      <c r="E7" s="30"/>
      <c r="F7" s="30"/>
      <c r="G7" s="30" t="s">
        <v>1</v>
      </c>
      <c r="H7" s="30"/>
      <c r="I7" s="5"/>
      <c r="J7" s="5"/>
      <c r="K7" s="30"/>
      <c r="L7" s="30"/>
      <c r="M7" s="14"/>
    </row>
    <row r="8" spans="1:13" ht="15" hidden="1" customHeight="1" x14ac:dyDescent="0.15">
      <c r="A8" s="33"/>
      <c r="B8" s="34"/>
      <c r="C8" s="30"/>
      <c r="D8" s="30"/>
      <c r="E8" s="30"/>
      <c r="F8" s="30"/>
      <c r="G8" s="30"/>
      <c r="H8" s="30"/>
      <c r="I8" s="5"/>
      <c r="J8" s="5"/>
      <c r="K8" s="30"/>
      <c r="L8" s="30"/>
      <c r="M8" s="14"/>
    </row>
    <row r="9" spans="1:13" ht="19.5" customHeight="1" x14ac:dyDescent="0.15">
      <c r="A9" s="33"/>
      <c r="B9" s="15" t="s">
        <v>6</v>
      </c>
      <c r="C9" s="15" t="s">
        <v>7</v>
      </c>
      <c r="D9" s="15" t="s">
        <v>8</v>
      </c>
      <c r="E9" s="15" t="s">
        <v>9</v>
      </c>
      <c r="F9" s="15" t="s">
        <v>10</v>
      </c>
      <c r="G9" s="15" t="s">
        <v>11</v>
      </c>
      <c r="H9" s="16" t="s">
        <v>12</v>
      </c>
      <c r="I9" s="16" t="s">
        <v>13</v>
      </c>
      <c r="J9" s="16" t="s">
        <v>26</v>
      </c>
      <c r="K9" s="16" t="s">
        <v>28</v>
      </c>
      <c r="L9" s="16" t="s">
        <v>29</v>
      </c>
      <c r="M9" s="16" t="s">
        <v>30</v>
      </c>
    </row>
    <row r="10" spans="1:13" ht="18.75" customHeight="1" x14ac:dyDescent="0.15">
      <c r="A10" s="16">
        <v>1</v>
      </c>
      <c r="B10" s="6" t="s">
        <v>15</v>
      </c>
      <c r="C10" s="22">
        <v>4</v>
      </c>
      <c r="D10" s="7">
        <v>24</v>
      </c>
      <c r="E10" s="22">
        <v>160</v>
      </c>
      <c r="F10" s="8">
        <f>SUM(C10*D10*E10)</f>
        <v>15360</v>
      </c>
      <c r="G10" s="27">
        <v>15</v>
      </c>
      <c r="H10" s="20">
        <f>SUM(F10*G10)</f>
        <v>230400</v>
      </c>
      <c r="I10" s="20">
        <f>H10*20.08/100</f>
        <v>46264.32</v>
      </c>
      <c r="J10" s="20">
        <f>H10+I10</f>
        <v>276664.32000000001</v>
      </c>
      <c r="K10" s="23"/>
      <c r="L10" s="24" t="str">
        <f>IF(K10="","",(C10*D10*ROUND(K10,2)))</f>
        <v/>
      </c>
      <c r="M10" s="25" t="str">
        <f>IF(K10="","",(J10+L10))</f>
        <v/>
      </c>
    </row>
    <row r="11" spans="1:13" ht="18.75" customHeight="1" x14ac:dyDescent="0.15">
      <c r="A11" s="16">
        <v>2</v>
      </c>
      <c r="B11" s="6" t="s">
        <v>16</v>
      </c>
      <c r="C11" s="22">
        <v>1</v>
      </c>
      <c r="D11" s="7">
        <v>24</v>
      </c>
      <c r="E11" s="22">
        <v>30</v>
      </c>
      <c r="F11" s="8">
        <f t="shared" ref="F11:F21" si="0">SUM(C11*D11*E11)</f>
        <v>720</v>
      </c>
      <c r="G11" s="27">
        <v>20</v>
      </c>
      <c r="H11" s="20">
        <f t="shared" ref="H11:H21" si="1">SUM(F11*G11)</f>
        <v>14400</v>
      </c>
      <c r="I11" s="20">
        <f t="shared" ref="I11:I21" si="2">H11*20.08/100</f>
        <v>2891.52</v>
      </c>
      <c r="J11" s="20">
        <f t="shared" ref="J11:J21" si="3">H11+I11</f>
        <v>17291.52</v>
      </c>
      <c r="K11" s="23"/>
      <c r="L11" s="24" t="str">
        <f t="shared" ref="L11:L21" si="4">IF(K11="","",(C11*D11*ROUND(K11,2)))</f>
        <v/>
      </c>
      <c r="M11" s="25" t="str">
        <f t="shared" ref="M11:M21" si="5">IF(K11="","",(J11+L11))</f>
        <v/>
      </c>
    </row>
    <row r="12" spans="1:13" ht="18.75" customHeight="1" x14ac:dyDescent="0.15">
      <c r="A12" s="16">
        <v>3</v>
      </c>
      <c r="B12" s="6" t="s">
        <v>17</v>
      </c>
      <c r="C12" s="22">
        <v>1</v>
      </c>
      <c r="D12" s="7">
        <v>24</v>
      </c>
      <c r="E12" s="22">
        <v>96</v>
      </c>
      <c r="F12" s="8">
        <f t="shared" si="0"/>
        <v>2304</v>
      </c>
      <c r="G12" s="27">
        <v>45</v>
      </c>
      <c r="H12" s="20">
        <f t="shared" si="1"/>
        <v>103680</v>
      </c>
      <c r="I12" s="20">
        <f t="shared" si="2"/>
        <v>20818.944</v>
      </c>
      <c r="J12" s="20">
        <f t="shared" si="3"/>
        <v>124498.944</v>
      </c>
      <c r="K12" s="23"/>
      <c r="L12" s="24" t="str">
        <f t="shared" si="4"/>
        <v/>
      </c>
      <c r="M12" s="25" t="str">
        <f t="shared" si="5"/>
        <v/>
      </c>
    </row>
    <row r="13" spans="1:13" ht="18.75" customHeight="1" x14ac:dyDescent="0.15">
      <c r="A13" s="16">
        <v>4</v>
      </c>
      <c r="B13" s="6" t="s">
        <v>18</v>
      </c>
      <c r="C13" s="22">
        <v>1</v>
      </c>
      <c r="D13" s="7">
        <v>24</v>
      </c>
      <c r="E13" s="22">
        <v>125</v>
      </c>
      <c r="F13" s="8">
        <f t="shared" si="0"/>
        <v>3000</v>
      </c>
      <c r="G13" s="27">
        <v>20</v>
      </c>
      <c r="H13" s="20">
        <f t="shared" si="1"/>
        <v>60000</v>
      </c>
      <c r="I13" s="20">
        <f t="shared" si="2"/>
        <v>12048</v>
      </c>
      <c r="J13" s="20">
        <f t="shared" si="3"/>
        <v>72048</v>
      </c>
      <c r="K13" s="23"/>
      <c r="L13" s="24" t="str">
        <f t="shared" si="4"/>
        <v/>
      </c>
      <c r="M13" s="25" t="str">
        <f t="shared" si="5"/>
        <v/>
      </c>
    </row>
    <row r="14" spans="1:13" ht="18.75" customHeight="1" x14ac:dyDescent="0.15">
      <c r="A14" s="16">
        <v>5</v>
      </c>
      <c r="B14" s="6" t="s">
        <v>19</v>
      </c>
      <c r="C14" s="22">
        <v>4</v>
      </c>
      <c r="D14" s="7">
        <v>24</v>
      </c>
      <c r="E14" s="22">
        <v>100</v>
      </c>
      <c r="F14" s="8">
        <f t="shared" si="0"/>
        <v>9600</v>
      </c>
      <c r="G14" s="27">
        <v>20</v>
      </c>
      <c r="H14" s="20">
        <f t="shared" si="1"/>
        <v>192000</v>
      </c>
      <c r="I14" s="20">
        <f t="shared" si="2"/>
        <v>38553.599999999999</v>
      </c>
      <c r="J14" s="20">
        <f t="shared" si="3"/>
        <v>230553.60000000001</v>
      </c>
      <c r="K14" s="23"/>
      <c r="L14" s="24" t="str">
        <f t="shared" si="4"/>
        <v/>
      </c>
      <c r="M14" s="25" t="str">
        <f t="shared" si="5"/>
        <v/>
      </c>
    </row>
    <row r="15" spans="1:13" ht="18.75" customHeight="1" x14ac:dyDescent="0.15">
      <c r="A15" s="16">
        <v>6</v>
      </c>
      <c r="B15" s="6" t="s">
        <v>20</v>
      </c>
      <c r="C15" s="22">
        <v>8</v>
      </c>
      <c r="D15" s="7">
        <v>24</v>
      </c>
      <c r="E15" s="22">
        <v>168</v>
      </c>
      <c r="F15" s="8">
        <f t="shared" si="0"/>
        <v>32256</v>
      </c>
      <c r="G15" s="27">
        <v>25</v>
      </c>
      <c r="H15" s="20">
        <f t="shared" si="1"/>
        <v>806400</v>
      </c>
      <c r="I15" s="20">
        <f t="shared" si="2"/>
        <v>161925.12</v>
      </c>
      <c r="J15" s="20">
        <f t="shared" si="3"/>
        <v>968325.12</v>
      </c>
      <c r="K15" s="23"/>
      <c r="L15" s="24" t="str">
        <f t="shared" si="4"/>
        <v/>
      </c>
      <c r="M15" s="25" t="str">
        <f t="shared" si="5"/>
        <v/>
      </c>
    </row>
    <row r="16" spans="1:13" ht="18.75" customHeight="1" x14ac:dyDescent="0.15">
      <c r="A16" s="16">
        <v>7</v>
      </c>
      <c r="B16" s="6" t="s">
        <v>21</v>
      </c>
      <c r="C16" s="22">
        <v>1</v>
      </c>
      <c r="D16" s="7">
        <v>24</v>
      </c>
      <c r="E16" s="22">
        <v>168</v>
      </c>
      <c r="F16" s="8">
        <f t="shared" si="0"/>
        <v>4032</v>
      </c>
      <c r="G16" s="27">
        <v>16</v>
      </c>
      <c r="H16" s="20">
        <f t="shared" si="1"/>
        <v>64512</v>
      </c>
      <c r="I16" s="20">
        <f t="shared" si="2"/>
        <v>12954.009599999999</v>
      </c>
      <c r="J16" s="20">
        <f t="shared" si="3"/>
        <v>77466.009600000005</v>
      </c>
      <c r="K16" s="23"/>
      <c r="L16" s="24" t="str">
        <f t="shared" si="4"/>
        <v/>
      </c>
      <c r="M16" s="25" t="str">
        <f t="shared" si="5"/>
        <v/>
      </c>
    </row>
    <row r="17" spans="1:13" ht="18.75" customHeight="1" x14ac:dyDescent="0.15">
      <c r="A17" s="16">
        <v>8</v>
      </c>
      <c r="B17" s="6" t="s">
        <v>22</v>
      </c>
      <c r="C17" s="22">
        <v>1</v>
      </c>
      <c r="D17" s="7">
        <v>24</v>
      </c>
      <c r="E17" s="22">
        <v>10</v>
      </c>
      <c r="F17" s="8">
        <f t="shared" si="0"/>
        <v>240</v>
      </c>
      <c r="G17" s="27">
        <v>18</v>
      </c>
      <c r="H17" s="20">
        <f t="shared" si="1"/>
        <v>4320</v>
      </c>
      <c r="I17" s="20">
        <f t="shared" si="2"/>
        <v>867.4559999999999</v>
      </c>
      <c r="J17" s="20">
        <f t="shared" si="3"/>
        <v>5187.4560000000001</v>
      </c>
      <c r="K17" s="23"/>
      <c r="L17" s="24" t="str">
        <f t="shared" si="4"/>
        <v/>
      </c>
      <c r="M17" s="25" t="str">
        <f t="shared" si="5"/>
        <v/>
      </c>
    </row>
    <row r="18" spans="1:13" ht="18.75" customHeight="1" x14ac:dyDescent="0.15">
      <c r="A18" s="16">
        <v>9</v>
      </c>
      <c r="B18" s="6" t="s">
        <v>22</v>
      </c>
      <c r="C18" s="22">
        <v>2</v>
      </c>
      <c r="D18" s="7">
        <v>20</v>
      </c>
      <c r="E18" s="22">
        <v>30</v>
      </c>
      <c r="F18" s="8">
        <f t="shared" si="0"/>
        <v>1200</v>
      </c>
      <c r="G18" s="27">
        <v>20</v>
      </c>
      <c r="H18" s="20">
        <f t="shared" si="1"/>
        <v>24000</v>
      </c>
      <c r="I18" s="20">
        <f t="shared" si="2"/>
        <v>4819.2</v>
      </c>
      <c r="J18" s="20">
        <f t="shared" si="3"/>
        <v>28819.200000000001</v>
      </c>
      <c r="K18" s="23"/>
      <c r="L18" s="24" t="str">
        <f t="shared" si="4"/>
        <v/>
      </c>
      <c r="M18" s="25" t="str">
        <f t="shared" si="5"/>
        <v/>
      </c>
    </row>
    <row r="19" spans="1:13" ht="18.75" customHeight="1" x14ac:dyDescent="0.15">
      <c r="A19" s="16">
        <v>10</v>
      </c>
      <c r="B19" s="6" t="s">
        <v>22</v>
      </c>
      <c r="C19" s="22">
        <v>1</v>
      </c>
      <c r="D19" s="7">
        <v>24</v>
      </c>
      <c r="E19" s="22">
        <v>45</v>
      </c>
      <c r="F19" s="8">
        <f t="shared" si="0"/>
        <v>1080</v>
      </c>
      <c r="G19" s="27">
        <v>15</v>
      </c>
      <c r="H19" s="20">
        <f t="shared" si="1"/>
        <v>16200</v>
      </c>
      <c r="I19" s="20">
        <f t="shared" si="2"/>
        <v>3252.96</v>
      </c>
      <c r="J19" s="20">
        <f t="shared" si="3"/>
        <v>19452.96</v>
      </c>
      <c r="K19" s="23"/>
      <c r="L19" s="24" t="str">
        <f t="shared" si="4"/>
        <v/>
      </c>
      <c r="M19" s="25" t="str">
        <f t="shared" si="5"/>
        <v/>
      </c>
    </row>
    <row r="20" spans="1:13" ht="18.75" customHeight="1" x14ac:dyDescent="0.15">
      <c r="A20" s="16">
        <v>11</v>
      </c>
      <c r="B20" s="6" t="s">
        <v>23</v>
      </c>
      <c r="C20" s="22">
        <v>1</v>
      </c>
      <c r="D20" s="7">
        <v>24</v>
      </c>
      <c r="E20" s="22">
        <v>20</v>
      </c>
      <c r="F20" s="8">
        <f t="shared" si="0"/>
        <v>480</v>
      </c>
      <c r="G20" s="27">
        <v>40</v>
      </c>
      <c r="H20" s="20">
        <f t="shared" si="1"/>
        <v>19200</v>
      </c>
      <c r="I20" s="20">
        <f t="shared" si="2"/>
        <v>3855.3599999999992</v>
      </c>
      <c r="J20" s="20">
        <f t="shared" si="3"/>
        <v>23055.360000000001</v>
      </c>
      <c r="K20" s="23"/>
      <c r="L20" s="24" t="str">
        <f t="shared" si="4"/>
        <v/>
      </c>
      <c r="M20" s="25" t="str">
        <f t="shared" si="5"/>
        <v/>
      </c>
    </row>
    <row r="21" spans="1:13" ht="18.75" customHeight="1" x14ac:dyDescent="0.15">
      <c r="A21" s="16">
        <v>12</v>
      </c>
      <c r="B21" s="6" t="s">
        <v>24</v>
      </c>
      <c r="C21" s="22">
        <v>2</v>
      </c>
      <c r="D21" s="7">
        <v>24</v>
      </c>
      <c r="E21" s="22">
        <v>48</v>
      </c>
      <c r="F21" s="8">
        <f t="shared" si="0"/>
        <v>2304</v>
      </c>
      <c r="G21" s="27">
        <v>30</v>
      </c>
      <c r="H21" s="20">
        <f t="shared" si="1"/>
        <v>69120</v>
      </c>
      <c r="I21" s="20">
        <f t="shared" si="2"/>
        <v>13879.295999999998</v>
      </c>
      <c r="J21" s="20">
        <f t="shared" si="3"/>
        <v>82999.296000000002</v>
      </c>
      <c r="K21" s="23"/>
      <c r="L21" s="24" t="str">
        <f t="shared" si="4"/>
        <v/>
      </c>
      <c r="M21" s="25" t="str">
        <f t="shared" si="5"/>
        <v/>
      </c>
    </row>
    <row r="22" spans="1:13" ht="39" customHeight="1" x14ac:dyDescent="0.15">
      <c r="H22" s="18"/>
      <c r="I22" s="18"/>
      <c r="J22" s="18"/>
      <c r="K22" s="31" t="s">
        <v>40</v>
      </c>
      <c r="L22" s="31"/>
      <c r="M22" s="21">
        <f>SUM(M10:M21)</f>
        <v>0</v>
      </c>
    </row>
    <row r="27" spans="1:13" ht="64.5" customHeight="1" x14ac:dyDescent="0.15">
      <c r="B27" s="17" t="s">
        <v>32</v>
      </c>
      <c r="C27" s="28"/>
      <c r="D27" s="28"/>
      <c r="E27" s="28"/>
    </row>
    <row r="28" spans="1:13" ht="26.25" customHeight="1" x14ac:dyDescent="0.15">
      <c r="B28" s="19" t="s">
        <v>33</v>
      </c>
      <c r="C28" s="29" t="s">
        <v>34</v>
      </c>
      <c r="D28" s="29"/>
      <c r="E28" s="29"/>
    </row>
  </sheetData>
  <sheetProtection algorithmName="SHA-512" hashValue="yPCE8YqNrTnG3Bp6XVycNWoTMMfnssOElOg/ZR+L8iC7sAXbOHCv/S1QYt10C2gyQukHvRAr6OwktQwGJQgRYQ==" saltValue="Z+y2lFidxd4t+kRwwvoM6Q==" spinCount="100000" sheet="1" objects="1" scenarios="1"/>
  <protectedRanges>
    <protectedRange sqref="K10:K21" name="Rozstęp2"/>
    <protectedRange sqref="K10:K21" name="Rozstęp1"/>
  </protectedRanges>
  <mergeCells count="14">
    <mergeCell ref="B2:M2"/>
    <mergeCell ref="A6:A9"/>
    <mergeCell ref="B6:B8"/>
    <mergeCell ref="C6:C8"/>
    <mergeCell ref="E6:E8"/>
    <mergeCell ref="K6:K8"/>
    <mergeCell ref="F6:F8"/>
    <mergeCell ref="C27:E27"/>
    <mergeCell ref="C28:E28"/>
    <mergeCell ref="L6:L8"/>
    <mergeCell ref="H6:H8"/>
    <mergeCell ref="D6:D8"/>
    <mergeCell ref="G7:G8"/>
    <mergeCell ref="K22:L22"/>
  </mergeCells>
  <pageMargins left="0.25" right="0.25" top="0.75" bottom="0.75" header="0.3" footer="0.3"/>
  <pageSetup paperSize="9" scale="5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Enea Pomiary sp. z o.o.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Michalska Marta</dc:creator>
  <cp:lastModifiedBy>Wójkiewicz Beata</cp:lastModifiedBy>
  <cp:lastPrinted>2019-08-29T08:30:27Z</cp:lastPrinted>
  <dcterms:created xsi:type="dcterms:W3CDTF">2019-07-10T11:47:49Z</dcterms:created>
  <dcterms:modified xsi:type="dcterms:W3CDTF">2019-10-18T10:28:40Z</dcterms:modified>
</cp:coreProperties>
</file>